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4915" windowHeight="11820"/>
  </bookViews>
  <sheets>
    <sheet name="Calc" sheetId="1" r:id="rId1"/>
  </sheets>
  <definedNames>
    <definedName name="coef">Calc!$G$19</definedName>
    <definedName name="ID">Calc!$C$6</definedName>
    <definedName name="L">Calc!$E$6</definedName>
    <definedName name="Lc">Calc!$C$11</definedName>
    <definedName name="n">Calc!$D$6</definedName>
    <definedName name="OD">Calc!$B$6</definedName>
    <definedName name="Tmax">Calc!$C$22</definedName>
    <definedName name="Tmin">Calc!$B$22</definedName>
    <definedName name="ΔL">Calc!$D$11</definedName>
    <definedName name="ΔL_T">Calc!$D$22</definedName>
    <definedName name="μ">Calc!$B$11</definedName>
  </definedNames>
  <calcPr calcId="125725"/>
</workbook>
</file>

<file path=xl/calcChain.xml><?xml version="1.0" encoding="utf-8"?>
<calcChain xmlns="http://schemas.openxmlformats.org/spreadsheetml/2006/main">
  <c r="J8" i="1"/>
  <c r="E6"/>
  <c r="C11" l="1"/>
  <c r="D22" s="1"/>
  <c r="D11" l="1"/>
  <c r="D8" s="1"/>
  <c r="E22"/>
</calcChain>
</file>

<file path=xl/sharedStrings.xml><?xml version="1.0" encoding="utf-8"?>
<sst xmlns="http://schemas.openxmlformats.org/spreadsheetml/2006/main" count="26" uniqueCount="26">
  <si>
    <t>μ [s/D]</t>
  </si>
  <si>
    <t>Lc [mm]</t>
  </si>
  <si>
    <t>ΔL [mm]</t>
  </si>
  <si>
    <t>OD [mm]</t>
  </si>
  <si>
    <t>ID [mm]</t>
  </si>
  <si>
    <t>Tmax [°C]</t>
  </si>
  <si>
    <r>
      <t>ΔL</t>
    </r>
    <r>
      <rPr>
        <sz val="8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 xml:space="preserve"> [mm]</t>
    </r>
  </si>
  <si>
    <t>Tmin [°C]</t>
  </si>
  <si>
    <t>n [coils]</t>
  </si>
  <si>
    <t>L [mm]</t>
  </si>
  <si>
    <t>Typical PW hairspring size</t>
  </si>
  <si>
    <t>Linear elongation of a hairspring due to thermal expansion</t>
  </si>
  <si>
    <t xml:space="preserve">Linear elongation due to thermal expansion over temperature range of 25° K will cause change </t>
  </si>
  <si>
    <t>in watch rate of ~1.5 s/D, i.e. for 1° K temperature change, the rate changes 0.06 s/D.</t>
  </si>
  <si>
    <t>Coefficient of linear thermal expansion of Nivarox = 1.44 x 10^-6 [ppm/°K] at T= -17.8 to 25°C</t>
  </si>
  <si>
    <t>ΔL = 2Lμ /86400</t>
  </si>
  <si>
    <t>Error - μ [s/D]</t>
  </si>
  <si>
    <r>
      <t>μ = (ΔL</t>
    </r>
    <r>
      <rPr>
        <i/>
        <sz val="8"/>
        <color rgb="FF7F7F7F"/>
        <rFont val="Calibri"/>
        <family val="2"/>
        <scheme val="minor"/>
      </rPr>
      <t>T</t>
    </r>
    <r>
      <rPr>
        <i/>
        <sz val="11"/>
        <color rgb="FF7F7F7F"/>
        <rFont val="Calibri"/>
        <family val="2"/>
        <scheme val="minor"/>
      </rPr>
      <t>/2Lc)*86400</t>
    </r>
  </si>
  <si>
    <t>Change of daily rate as function of change of hairspring length</t>
  </si>
  <si>
    <t xml:space="preserve">L ≈ π(r1+r2)n   </t>
  </si>
  <si>
    <t>For a given hairspring,                         0.005</t>
  </si>
  <si>
    <t xml:space="preserve">mm change of the hairspring length will cause </t>
  </si>
  <si>
    <t>s/D change of rate</t>
  </si>
  <si>
    <t>Coefficient of linear thermal expansion [ppm/°K] =</t>
  </si>
  <si>
    <t xml:space="preserve">Coefficient of linear thermal expansion of low carbon steel = 12 x 10^-6 [ppm/°K] </t>
  </si>
  <si>
    <t>Length of hairspring approximation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</si>
</sst>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0.0"/>
    <numFmt numFmtId="166" formatCode="0.0000"/>
    <numFmt numFmtId="170" formatCode="0.00000"/>
  </numFmts>
  <fonts count="8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i/>
      <sz val="8"/>
      <color rgb="FF7F7F7F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</fills>
  <borders count="1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medium">
        <color indexed="64"/>
      </bottom>
      <diagonal/>
    </border>
    <border>
      <left style="medium">
        <color indexed="64"/>
      </left>
      <right style="thin">
        <color rgb="FF7F7F7F"/>
      </right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/>
      <bottom style="medium">
        <color indexed="64"/>
      </bottom>
      <diagonal/>
    </border>
    <border>
      <left style="thin">
        <color rgb="FF7F7F7F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2" borderId="1" applyNumberFormat="0" applyAlignment="0" applyProtection="0"/>
    <xf numFmtId="0" fontId="4" fillId="3" borderId="1" applyNumberFormat="0" applyAlignment="0" applyProtection="0"/>
    <xf numFmtId="0" fontId="5" fillId="0" borderId="0" applyNumberForma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center"/>
    </xf>
    <xf numFmtId="0" fontId="5" fillId="0" borderId="0" xfId="3"/>
    <xf numFmtId="164" fontId="4" fillId="3" borderId="5" xfId="2" applyNumberFormat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165" fontId="4" fillId="3" borderId="11" xfId="2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 applyAlignment="1">
      <alignment horizontal="left"/>
    </xf>
    <xf numFmtId="166" fontId="0" fillId="0" borderId="0" xfId="0" applyNumberFormat="1"/>
    <xf numFmtId="0" fontId="7" fillId="0" borderId="0" xfId="0" applyFont="1"/>
    <xf numFmtId="0" fontId="1" fillId="0" borderId="0" xfId="0" applyFont="1"/>
    <xf numFmtId="0" fontId="0" fillId="0" borderId="0" xfId="0" applyAlignment="1">
      <alignment horizontal="left"/>
    </xf>
    <xf numFmtId="170" fontId="0" fillId="0" borderId="0" xfId="0" applyNumberFormat="1" applyAlignment="1">
      <alignment horizontal="center"/>
    </xf>
    <xf numFmtId="0" fontId="0" fillId="0" borderId="0" xfId="0" applyAlignment="1"/>
    <xf numFmtId="0" fontId="1" fillId="0" borderId="0" xfId="0" applyFont="1" applyAlignment="1"/>
    <xf numFmtId="170" fontId="4" fillId="3" borderId="11" xfId="2" applyNumberFormat="1" applyBorder="1" applyAlignment="1">
      <alignment horizontal="center"/>
    </xf>
    <xf numFmtId="0" fontId="3" fillId="2" borderId="9" xfId="1" applyBorder="1" applyAlignment="1" applyProtection="1">
      <alignment horizontal="center"/>
      <protection locked="0"/>
    </xf>
    <xf numFmtId="0" fontId="3" fillId="2" borderId="10" xfId="1" applyBorder="1" applyAlignment="1" applyProtection="1">
      <alignment horizontal="center"/>
      <protection locked="0"/>
    </xf>
    <xf numFmtId="165" fontId="3" fillId="2" borderId="10" xfId="1" applyNumberFormat="1" applyBorder="1" applyAlignment="1" applyProtection="1">
      <alignment horizontal="center"/>
      <protection locked="0"/>
    </xf>
    <xf numFmtId="0" fontId="3" fillId="2" borderId="3" xfId="1" applyBorder="1" applyAlignment="1" applyProtection="1">
      <alignment horizontal="center"/>
      <protection locked="0"/>
    </xf>
    <xf numFmtId="0" fontId="3" fillId="2" borderId="4" xfId="1" applyBorder="1" applyAlignment="1" applyProtection="1">
      <alignment horizontal="center"/>
      <protection locked="0"/>
    </xf>
    <xf numFmtId="0" fontId="3" fillId="2" borderId="1" xfId="1" applyAlignment="1" applyProtection="1">
      <alignment horizontal="center"/>
      <protection locked="0"/>
    </xf>
    <xf numFmtId="166" fontId="4" fillId="3" borderId="2" xfId="2" applyNumberFormat="1" applyBorder="1" applyAlignment="1" applyProtection="1">
      <alignment horizontal="center"/>
    </xf>
  </cellXfs>
  <cellStyles count="4">
    <cellStyle name="Calculation" xfId="2" builtinId="22"/>
    <cellStyle name="Explanatory Text" xfId="3" builtinId="53"/>
    <cellStyle name="Input" xfId="1" builtinId="20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M25"/>
  <sheetViews>
    <sheetView showGridLines="0" tabSelected="1" zoomScale="130" zoomScaleNormal="130" workbookViewId="0">
      <selection activeCell="D22" sqref="D22"/>
    </sheetView>
  </sheetViews>
  <sheetFormatPr defaultRowHeight="15"/>
  <cols>
    <col min="3" max="3" width="9.85546875" customWidth="1"/>
    <col min="4" max="4" width="8.7109375" customWidth="1"/>
    <col min="5" max="5" width="13.28515625" customWidth="1"/>
    <col min="6" max="6" width="3.7109375" customWidth="1"/>
    <col min="7" max="7" width="10.28515625" customWidth="1"/>
    <col min="8" max="8" width="9.42578125" customWidth="1"/>
    <col min="9" max="9" width="3.5703125" customWidth="1"/>
    <col min="10" max="10" width="3.28515625" customWidth="1"/>
  </cols>
  <sheetData>
    <row r="3" spans="2:13">
      <c r="B3" t="s">
        <v>10</v>
      </c>
    </row>
    <row r="4" spans="2:13" ht="15.75" thickBot="1">
      <c r="L4" s="13"/>
    </row>
    <row r="5" spans="2:13">
      <c r="B5" s="4" t="s">
        <v>3</v>
      </c>
      <c r="C5" s="5" t="s">
        <v>4</v>
      </c>
      <c r="D5" s="5" t="s">
        <v>8</v>
      </c>
      <c r="E5" s="9" t="s">
        <v>9</v>
      </c>
      <c r="G5" s="2" t="s">
        <v>25</v>
      </c>
      <c r="L5" s="13"/>
    </row>
    <row r="6" spans="2:13" ht="15.75" thickBot="1">
      <c r="B6" s="19">
        <v>10</v>
      </c>
      <c r="C6" s="20">
        <v>2.5</v>
      </c>
      <c r="D6" s="20">
        <v>12</v>
      </c>
      <c r="E6" s="7">
        <f>PI()*((OD/2)+(ID/2))*n</f>
        <v>235.61944901923448</v>
      </c>
      <c r="G6" s="2" t="s">
        <v>19</v>
      </c>
      <c r="I6" s="12"/>
      <c r="L6" s="13"/>
    </row>
    <row r="7" spans="2:13">
      <c r="L7" s="13"/>
    </row>
    <row r="8" spans="2:13">
      <c r="B8" s="16" t="s">
        <v>20</v>
      </c>
      <c r="C8" s="16"/>
      <c r="D8" s="15">
        <f>ΔL</f>
        <v>5.4541539124822796E-3</v>
      </c>
      <c r="E8" s="16" t="s">
        <v>21</v>
      </c>
      <c r="F8" s="16"/>
      <c r="G8" s="16"/>
      <c r="H8" s="16"/>
      <c r="I8" s="16"/>
      <c r="J8" s="1">
        <f>μ</f>
        <v>1</v>
      </c>
      <c r="K8" s="14" t="s">
        <v>22</v>
      </c>
      <c r="L8" s="17"/>
      <c r="M8" s="16"/>
    </row>
    <row r="9" spans="2:13" ht="15.75" thickBot="1">
      <c r="L9" s="13"/>
    </row>
    <row r="10" spans="2:13">
      <c r="B10" s="4" t="s">
        <v>0</v>
      </c>
      <c r="C10" s="5" t="s">
        <v>1</v>
      </c>
      <c r="D10" s="9" t="s">
        <v>2</v>
      </c>
      <c r="L10" s="13"/>
    </row>
    <row r="11" spans="2:13" ht="15.75" thickBot="1">
      <c r="B11" s="19">
        <v>1</v>
      </c>
      <c r="C11" s="21">
        <f>L</f>
        <v>235.61944901923448</v>
      </c>
      <c r="D11" s="18">
        <f>2*Lc*(μ/86400)</f>
        <v>5.4541539124822796E-3</v>
      </c>
      <c r="G11" s="2" t="s">
        <v>15</v>
      </c>
    </row>
    <row r="13" spans="2:13">
      <c r="B13" s="2" t="s">
        <v>14</v>
      </c>
    </row>
    <row r="14" spans="2:13">
      <c r="B14" s="2" t="s">
        <v>24</v>
      </c>
    </row>
    <row r="15" spans="2:13">
      <c r="B15" s="2"/>
    </row>
    <row r="16" spans="2:13">
      <c r="B16" t="s">
        <v>12</v>
      </c>
    </row>
    <row r="17" spans="2:10">
      <c r="B17" t="s">
        <v>13</v>
      </c>
    </row>
    <row r="19" spans="2:10">
      <c r="B19" t="s">
        <v>23</v>
      </c>
      <c r="G19" s="24">
        <v>12</v>
      </c>
    </row>
    <row r="20" spans="2:10" ht="15.75" thickBot="1"/>
    <row r="21" spans="2:10">
      <c r="B21" s="4" t="s">
        <v>7</v>
      </c>
      <c r="C21" s="8" t="s">
        <v>5</v>
      </c>
      <c r="D21" s="8" t="s">
        <v>6</v>
      </c>
      <c r="E21" s="6" t="s">
        <v>16</v>
      </c>
      <c r="G21" s="2" t="s">
        <v>18</v>
      </c>
      <c r="J21" s="11"/>
    </row>
    <row r="22" spans="2:10" ht="15.75" thickBot="1">
      <c r="B22" s="22">
        <v>15</v>
      </c>
      <c r="C22" s="23">
        <v>45</v>
      </c>
      <c r="D22" s="25">
        <f>(IF(Tmin&lt;0,(ABS(Tmin)+ABS(Tmax)),Tmax-Tmin))*Lc*(coef)*10^-6</f>
        <v>8.4823001646924412E-2</v>
      </c>
      <c r="E22" s="3">
        <f>((ΔL_T/(2*Lc))*86400)</f>
        <v>15.552000000000001</v>
      </c>
      <c r="G22" s="2" t="s">
        <v>17</v>
      </c>
    </row>
    <row r="25" spans="2:10" ht="23.25">
      <c r="B25" s="10" t="s">
        <v>11</v>
      </c>
    </row>
  </sheetData>
  <sheetProtection sheet="1" objects="1" scenarios="1"/>
  <pageMargins left="0.7" right="0.7" top="0.75" bottom="0.75" header="0.3" footer="0.3"/>
  <pageSetup paperSize="9" orientation="portrait" r:id="rId1"/>
  <ignoredErrors>
    <ignoredError sqref="C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11</vt:i4>
      </vt:variant>
    </vt:vector>
  </HeadingPairs>
  <TitlesOfParts>
    <vt:vector size="12" baseType="lpstr">
      <vt:lpstr>Calc</vt:lpstr>
      <vt:lpstr>coef</vt:lpstr>
      <vt:lpstr>ID</vt:lpstr>
      <vt:lpstr>L</vt:lpstr>
      <vt:lpstr>Lc</vt:lpstr>
      <vt:lpstr>n</vt:lpstr>
      <vt:lpstr>OD</vt:lpstr>
      <vt:lpstr>Tmax</vt:lpstr>
      <vt:lpstr>Tmin</vt:lpstr>
      <vt:lpstr>ΔL</vt:lpstr>
      <vt:lpstr>ΔL_T</vt:lpstr>
      <vt:lpstr>μ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Dushan</dc:creator>
  <cp:lastModifiedBy>Dushan</cp:lastModifiedBy>
  <dcterms:created xsi:type="dcterms:W3CDTF">2015-03-26T10:47:41Z</dcterms:created>
  <dcterms:modified xsi:type="dcterms:W3CDTF">2015-03-26T18:48:27Z</dcterms:modified>
</cp:coreProperties>
</file>